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kubota\Desktop\"/>
    </mc:Choice>
  </mc:AlternateContent>
  <xr:revisionPtr revIDLastSave="0" documentId="13_ncr:1_{41D34610-D3B8-4C62-95E8-8AD7FFF8D774}" xr6:coauthVersionLast="47" xr6:coauthVersionMax="47" xr10:uidLastSave="{00000000-0000-0000-0000-000000000000}"/>
  <bookViews>
    <workbookView xWindow="-110" yWindow="-110" windowWidth="19420" windowHeight="10560" xr2:uid="{F930EDF2-E1DD-48F4-ADF5-004189D93145}"/>
  </bookViews>
  <sheets>
    <sheet name="算定表" sheetId="1" r:id="rId1"/>
    <sheet name="計算用シート"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 i="2" l="1"/>
  <c r="A9" i="2"/>
  <c r="L42" i="1"/>
  <c r="AG46" i="1" s="1"/>
  <c r="R46" i="1"/>
  <c r="R34" i="1"/>
  <c r="R35" i="1" s="1"/>
  <c r="AA46" i="1" l="1"/>
  <c r="A8" i="2" s="1"/>
  <c r="A10" i="2" s="1"/>
  <c r="S55" i="1" s="1"/>
  <c r="AJ27" i="1" l="1"/>
  <c r="R27" i="1"/>
  <c r="AJ20" i="1" l="1"/>
  <c r="R20" i="1"/>
  <c r="AJ15" i="1"/>
  <c r="AG28" i="1" s="1"/>
  <c r="AJ28" i="1" s="1"/>
  <c r="R15" i="1"/>
  <c r="O28" i="1" s="1"/>
  <c r="R28" i="1" s="1"/>
  <c r="AG21" i="1" l="1"/>
  <c r="AJ21" i="1" s="1"/>
  <c r="O21" i="1"/>
  <c r="R21" i="1" s="1"/>
  <c r="A2" i="2" l="1"/>
  <c r="S54" i="1" s="1"/>
  <c r="A1" i="2"/>
  <c r="F40" i="1" l="1"/>
  <c r="R40" i="1"/>
  <c r="AD40" i="1"/>
  <c r="I40" i="1"/>
  <c r="U40" i="1"/>
  <c r="AG40" i="1"/>
  <c r="L40" i="1"/>
  <c r="X40" i="1"/>
  <c r="C40" i="1"/>
  <c r="O40" i="1"/>
  <c r="AA40" i="1"/>
  <c r="L45" i="1"/>
  <c r="I45" i="1"/>
  <c r="O45" i="1"/>
  <c r="A4" i="2"/>
  <c r="A3" i="2"/>
  <c r="AJ40" i="1"/>
  <c r="L33" i="1"/>
  <c r="I33" i="1"/>
  <c r="O33" i="1"/>
  <c r="AD25" i="1"/>
  <c r="R25" i="1"/>
  <c r="F25" i="1"/>
  <c r="AJ25" i="1"/>
  <c r="AG25" i="1"/>
  <c r="I25" i="1"/>
  <c r="AA25" i="1"/>
  <c r="O25" i="1"/>
  <c r="C25" i="1"/>
  <c r="X25" i="1"/>
  <c r="L25" i="1"/>
  <c r="U25" i="1"/>
  <c r="AJ13" i="1"/>
  <c r="AJ18" i="1"/>
  <c r="X18" i="1"/>
  <c r="L18" i="1"/>
  <c r="R18" i="1"/>
  <c r="F18" i="1"/>
  <c r="O18" i="1"/>
  <c r="AG18" i="1"/>
  <c r="U18" i="1"/>
  <c r="I18" i="1"/>
  <c r="AD18" i="1"/>
  <c r="AA18" i="1"/>
  <c r="C18" i="1"/>
  <c r="AA13" i="1"/>
  <c r="AD13" i="1"/>
  <c r="C13" i="1"/>
  <c r="O13" i="1"/>
  <c r="F13" i="1"/>
  <c r="R13" i="1"/>
  <c r="I13" i="1"/>
  <c r="U13" i="1"/>
  <c r="AG13" i="1"/>
  <c r="L13" i="1"/>
  <c r="X13" i="1"/>
</calcChain>
</file>

<file path=xl/sharedStrings.xml><?xml version="1.0" encoding="utf-8"?>
<sst xmlns="http://schemas.openxmlformats.org/spreadsheetml/2006/main" count="68" uniqueCount="51">
  <si>
    <t>（独自様式４）</t>
    <rPh sb="1" eb="5">
      <t>ドクジヨウシキ</t>
    </rPh>
    <phoneticPr fontId="1"/>
  </si>
  <si>
    <t>日常生活継続支援加算算定表</t>
    <phoneticPr fontId="1"/>
  </si>
  <si>
    <t>記載日</t>
    <rPh sb="0" eb="3">
      <t>キサイビ</t>
    </rPh>
    <phoneticPr fontId="1"/>
  </si>
  <si>
    <t>サービス種別</t>
    <rPh sb="4" eb="6">
      <t>シュベツ</t>
    </rPh>
    <phoneticPr fontId="1"/>
  </si>
  <si>
    <t>日</t>
    <phoneticPr fontId="1"/>
  </si>
  <si>
    <t>月</t>
    <rPh sb="0" eb="1">
      <t>ゲツ</t>
    </rPh>
    <phoneticPr fontId="1"/>
  </si>
  <si>
    <t>年</t>
    <rPh sb="0" eb="1">
      <t>ネン</t>
    </rPh>
    <phoneticPr fontId="1"/>
  </si>
  <si>
    <t>令和</t>
    <rPh sb="0" eb="2">
      <t>レイワ</t>
    </rPh>
    <phoneticPr fontId="1"/>
  </si>
  <si>
    <t>地域密着型介護老人福祉施設入所者生活介護</t>
    <phoneticPr fontId="1"/>
  </si>
  <si>
    <t>２　新規入所者数等</t>
    <rPh sb="2" eb="7">
      <t>シンキニュウショシャ</t>
    </rPh>
    <rPh sb="7" eb="8">
      <t>スウ</t>
    </rPh>
    <rPh sb="8" eb="9">
      <t>トウスウトウ</t>
    </rPh>
    <phoneticPr fontId="1"/>
  </si>
  <si>
    <t>（１）算定する月</t>
    <rPh sb="3" eb="5">
      <t>サンテイ</t>
    </rPh>
    <rPh sb="7" eb="8">
      <t>ツキ</t>
    </rPh>
    <phoneticPr fontId="1"/>
  </si>
  <si>
    <t>算定する月</t>
    <rPh sb="0" eb="2">
      <t>サンテイ</t>
    </rPh>
    <rPh sb="4" eb="5">
      <t>ツキ</t>
    </rPh>
    <phoneticPr fontId="1"/>
  </si>
  <si>
    <t>月</t>
    <rPh sb="0" eb="1">
      <t>ガツ</t>
    </rPh>
    <phoneticPr fontId="1"/>
  </si>
  <si>
    <t>（２）算定日の属する月の前６月間又は前12月間における新規入所者の総数</t>
    <phoneticPr fontId="1"/>
  </si>
  <si>
    <t>月</t>
    <rPh sb="0" eb="1">
      <t>ツキ</t>
    </rPh>
    <phoneticPr fontId="1"/>
  </si>
  <si>
    <t>人数</t>
    <rPh sb="0" eb="2">
      <t>ニンズウ</t>
    </rPh>
    <phoneticPr fontId="1"/>
  </si>
  <si>
    <t>前６月間の新規入所者の総数</t>
    <rPh sb="0" eb="1">
      <t>マエ</t>
    </rPh>
    <rPh sb="2" eb="3">
      <t>ゲツ</t>
    </rPh>
    <rPh sb="3" eb="4">
      <t>カン</t>
    </rPh>
    <rPh sb="5" eb="10">
      <t>シンキニュウショシャ</t>
    </rPh>
    <rPh sb="11" eb="13">
      <t>ソウスウ</t>
    </rPh>
    <phoneticPr fontId="1"/>
  </si>
  <si>
    <t>前12月間の新規入所者の総数</t>
    <rPh sb="0" eb="1">
      <t>マエ</t>
    </rPh>
    <rPh sb="3" eb="4">
      <t>ゲツ</t>
    </rPh>
    <rPh sb="4" eb="5">
      <t>カン</t>
    </rPh>
    <rPh sb="6" eb="11">
      <t>シンキニュウショシャ</t>
    </rPh>
    <rPh sb="12" eb="14">
      <t>ソウスウ</t>
    </rPh>
    <phoneticPr fontId="1"/>
  </si>
  <si>
    <t>（３）要介護状態区分が要介護４又は要介護５の者の占める割合</t>
    <phoneticPr fontId="1"/>
  </si>
  <si>
    <t>前６月間の新規入所者のうち要介護４又は要介護５の人数</t>
    <rPh sb="0" eb="1">
      <t>マエ</t>
    </rPh>
    <rPh sb="2" eb="3">
      <t>ゲツ</t>
    </rPh>
    <rPh sb="3" eb="4">
      <t>カン</t>
    </rPh>
    <rPh sb="5" eb="10">
      <t>シンキニュウショシャ</t>
    </rPh>
    <rPh sb="13" eb="16">
      <t>ヨウカイゴ</t>
    </rPh>
    <rPh sb="17" eb="18">
      <t>マタ</t>
    </rPh>
    <rPh sb="19" eb="22">
      <t>ヨウカイゴ</t>
    </rPh>
    <rPh sb="24" eb="26">
      <t>ニンズウ</t>
    </rPh>
    <phoneticPr fontId="1"/>
  </si>
  <si>
    <t>前６月間の新規入所者のうち要介護４又は要介護５の人数</t>
    <phoneticPr fontId="1"/>
  </si>
  <si>
    <t>要介護４又は要介護５の者の占める割合</t>
    <phoneticPr fontId="1"/>
  </si>
  <si>
    <t>（４）認知症である者の占める割合</t>
    <phoneticPr fontId="1"/>
  </si>
  <si>
    <t>（５）社会福祉士及び介護福祉士法施行規則第１条各号に掲げる行為を必要とする者の占める割合</t>
    <rPh sb="3" eb="8">
      <t>シャカイフクシシ</t>
    </rPh>
    <phoneticPr fontId="1"/>
  </si>
  <si>
    <t>入所者の総数</t>
    <rPh sb="0" eb="3">
      <t>ニュウショシャ</t>
    </rPh>
    <rPh sb="4" eb="6">
      <t>ソウスウ</t>
    </rPh>
    <phoneticPr fontId="1"/>
  </si>
  <si>
    <t>喀痰吸引等を必要する人数</t>
    <rPh sb="0" eb="4">
      <t>カクタンキュウイン</t>
    </rPh>
    <rPh sb="4" eb="5">
      <t>トウ</t>
    </rPh>
    <rPh sb="6" eb="8">
      <t>ヒツヨウ</t>
    </rPh>
    <rPh sb="10" eb="12">
      <t>ニンズウ</t>
    </rPh>
    <phoneticPr fontId="1"/>
  </si>
  <si>
    <t>喀痰吸引等を必要する人数の占める割合</t>
    <rPh sb="13" eb="14">
      <t>シ</t>
    </rPh>
    <rPh sb="16" eb="18">
      <t>ワリアイ</t>
    </rPh>
    <phoneticPr fontId="1"/>
  </si>
  <si>
    <t>（６）介護福祉士の人数</t>
    <rPh sb="3" eb="8">
      <t>カイゴフクシシ</t>
    </rPh>
    <rPh sb="9" eb="11">
      <t>ニンズウ</t>
    </rPh>
    <phoneticPr fontId="1"/>
  </si>
  <si>
    <t>（ア）前年度の入所者数とその平均</t>
    <rPh sb="3" eb="6">
      <t>ゼンネンド</t>
    </rPh>
    <rPh sb="7" eb="10">
      <t>ニュウショシャ</t>
    </rPh>
    <rPh sb="10" eb="11">
      <t>カズ</t>
    </rPh>
    <rPh sb="14" eb="16">
      <t>ヘイキン</t>
    </rPh>
    <phoneticPr fontId="1"/>
  </si>
  <si>
    <t>前年度の入所者数の平均</t>
    <rPh sb="0" eb="3">
      <t>ゼンネンド</t>
    </rPh>
    <rPh sb="4" eb="7">
      <t>ニュウショシャ</t>
    </rPh>
    <rPh sb="7" eb="8">
      <t>スウ</t>
    </rPh>
    <rPh sb="9" eb="11">
      <t>ヘイキン</t>
    </rPh>
    <phoneticPr fontId="1"/>
  </si>
  <si>
    <t>介護福祉士の員数</t>
    <rPh sb="0" eb="5">
      <t>カイゴフクシシ</t>
    </rPh>
    <rPh sb="6" eb="8">
      <t>インスウ</t>
    </rPh>
    <phoneticPr fontId="1"/>
  </si>
  <si>
    <t>（イ）介護福祉士の員数</t>
    <rPh sb="9" eb="11">
      <t>インスウ</t>
    </rPh>
    <phoneticPr fontId="1"/>
  </si>
  <si>
    <t>介護福祉士の員数の平均</t>
    <rPh sb="0" eb="5">
      <t>カイゴフクシシ</t>
    </rPh>
    <rPh sb="6" eb="8">
      <t>インスウ</t>
    </rPh>
    <rPh sb="9" eb="11">
      <t>ヘイキン</t>
    </rPh>
    <phoneticPr fontId="1"/>
  </si>
  <si>
    <t>≧</t>
    <phoneticPr fontId="1"/>
  </si>
  <si>
    <t>必要な介護福祉士の数(６対１)</t>
    <rPh sb="12" eb="13">
      <t>タイ</t>
    </rPh>
    <phoneticPr fontId="1"/>
  </si>
  <si>
    <t>必要な介護福祉士の数(７対１)</t>
    <phoneticPr fontId="1"/>
  </si>
  <si>
    <t>（ウ）テクノロジーの導入の有無</t>
    <rPh sb="10" eb="12">
      <t>ドウニュウ</t>
    </rPh>
    <rPh sb="13" eb="15">
      <t>ウム</t>
    </rPh>
    <phoneticPr fontId="1"/>
  </si>
  <si>
    <t>テクノロジーを導入していない。</t>
    <rPh sb="7" eb="9">
      <t>ドウニュウ</t>
    </rPh>
    <phoneticPr fontId="1"/>
  </si>
  <si>
    <t>テクノロジーを導入し、利用者の安全やケアの質の確保、職員の負担の軽減を図る取り組み等を実施している。</t>
    <rPh sb="7" eb="9">
      <t>ドウニュウ</t>
    </rPh>
    <rPh sb="35" eb="36">
      <t>ハカ</t>
    </rPh>
    <rPh sb="37" eb="38">
      <t>ト</t>
    </rPh>
    <rPh sb="39" eb="40">
      <t>ク</t>
    </rPh>
    <rPh sb="41" eb="42">
      <t>トウ</t>
    </rPh>
    <rPh sb="43" eb="45">
      <t>ジッシ</t>
    </rPh>
    <phoneticPr fontId="1"/>
  </si>
  <si>
    <t>※１　対象となる新規入所者ごとのその入所の日における要介護度を用いること。</t>
    <phoneticPr fontId="1"/>
  </si>
  <si>
    <t>※２　「認知症である者」とは、日常生活自立度のランクⅢ、Ⅳ又はＭに該当する者をいう。</t>
    <rPh sb="4" eb="7">
      <t>ニンチショウ</t>
    </rPh>
    <rPh sb="10" eb="11">
      <t>シャ</t>
    </rPh>
    <phoneticPr fontId="1"/>
  </si>
  <si>
    <t>※３　対象となる新規入所者ごとのその入所の日における日常生活自立度の判定結果を用いること。</t>
    <phoneticPr fontId="1"/>
  </si>
  <si>
    <t>※４　「社会福祉士及び介護福祉士法施行規則第１条各号に掲げる行為」とは、①口腔内の喀痰吸引、②鼻腔内の喀痰吸引、③気管カニューレ内部の喀痰吸引、④胃ろう又は腸ろうによる経管栄養、⑤経鼻経管栄養のことをいう。</t>
    <phoneticPr fontId="1"/>
  </si>
  <si>
    <t>※５　介護福祉士については、各月の前月の末日時点で資格を取得している者とし、介護職員に限る。</t>
    <phoneticPr fontId="1"/>
  </si>
  <si>
    <t>１　サービス種別と加算の種別</t>
    <rPh sb="6" eb="8">
      <t>シュベツ</t>
    </rPh>
    <rPh sb="9" eb="11">
      <t>カサン</t>
    </rPh>
    <rPh sb="12" eb="14">
      <t>シュベツ</t>
    </rPh>
    <phoneticPr fontId="1"/>
  </si>
  <si>
    <t>届出項目</t>
    <rPh sb="0" eb="2">
      <t>トドケデ</t>
    </rPh>
    <rPh sb="2" eb="4">
      <t>コウモク</t>
    </rPh>
    <phoneticPr fontId="1"/>
  </si>
  <si>
    <t>日常生活継続支援加算（Ⅰ）</t>
    <phoneticPr fontId="1"/>
  </si>
  <si>
    <t>（７）チェック欄</t>
    <rPh sb="7" eb="8">
      <t>ラン</t>
    </rPh>
    <phoneticPr fontId="1"/>
  </si>
  <si>
    <t>（３）から（５）のうちいずれか１つでもOKとなっている。</t>
    <phoneticPr fontId="1"/>
  </si>
  <si>
    <t>・</t>
    <phoneticPr fontId="1"/>
  </si>
  <si>
    <t>（６）介護福祉士の員数が必要以上となっている。</t>
    <rPh sb="3" eb="8">
      <t>カイゴフクシシ</t>
    </rPh>
    <rPh sb="9" eb="11">
      <t>インスウ</t>
    </rPh>
    <rPh sb="12" eb="16">
      <t>ヒツヨウイジョウ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</si>
</sst>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F800]dddd\,\ mmmm\ dd\,\ yyyy"/>
    <numFmt numFmtId="177" formatCode="[$]ggge&quot;年&quot;m&quot;月&quot;;@" x16r2:formatCode16="[$-ja-JP-x-gannen]ggge&quot;年&quot;m&quot;月&quot;;@"/>
    <numFmt numFmtId="178" formatCode="0.0%"/>
    <numFmt numFmtId="179" formatCode="[$-411]ge\.m\.d;@"/>
    <numFmt numFmtId="180" formatCode="ggge&quot;年&quot;m&quot;月&quot;d&quot;日&quot;"/>
  </numFmts>
  <fonts count="4"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9"/>
      <color rgb="FF000000"/>
      <name val="Meiryo UI"/>
      <family val="3"/>
      <charset val="128"/>
    </font>
  </fonts>
  <fills count="3">
    <fill>
      <patternFill patternType="none"/>
    </fill>
    <fill>
      <patternFill patternType="gray125"/>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34">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lignment vertical="center"/>
    </xf>
    <xf numFmtId="0" fontId="0" fillId="0" borderId="0" xfId="0" applyAlignment="1">
      <alignment horizontal="right" vertical="center"/>
    </xf>
    <xf numFmtId="176" fontId="2" fillId="0" borderId="0" xfId="0" applyNumberFormat="1" applyFont="1">
      <alignment vertical="center"/>
    </xf>
    <xf numFmtId="0" fontId="2" fillId="0" borderId="5" xfId="0" applyFont="1" applyBorder="1">
      <alignment vertical="center"/>
    </xf>
    <xf numFmtId="0" fontId="2" fillId="0" borderId="0" xfId="0" applyFont="1" applyAlignment="1">
      <alignment vertical="center" shrinkToFit="1"/>
    </xf>
    <xf numFmtId="180" fontId="0" fillId="0" borderId="0" xfId="0" applyNumberFormat="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4" xfId="0" applyFont="1" applyFill="1" applyBorder="1">
      <alignment vertical="center"/>
    </xf>
    <xf numFmtId="0" fontId="2" fillId="0" borderId="0" xfId="0" applyFont="1" applyAlignment="1">
      <alignment horizontal="center" vertical="center"/>
    </xf>
    <xf numFmtId="177" fontId="2" fillId="0" borderId="1" xfId="0" applyNumberFormat="1" applyFont="1" applyBorder="1" applyAlignment="1">
      <alignment horizontal="center"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0" borderId="1" xfId="0" applyFont="1" applyBorder="1" applyAlignment="1">
      <alignment horizontal="center" vertical="center"/>
    </xf>
    <xf numFmtId="0" fontId="2" fillId="2" borderId="1" xfId="0" applyFont="1" applyFill="1" applyBorder="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2" fillId="0" borderId="1" xfId="0" applyFont="1" applyBorder="1" applyAlignment="1">
      <alignment horizontal="center" vertical="center" shrinkToFit="1"/>
    </xf>
    <xf numFmtId="0" fontId="2" fillId="0" borderId="1" xfId="0" applyFont="1" applyBorder="1" applyAlignment="1">
      <alignment vertical="center" shrinkToFit="1"/>
    </xf>
    <xf numFmtId="0" fontId="2" fillId="0" borderId="1" xfId="0" applyFont="1" applyBorder="1">
      <alignment vertical="center"/>
    </xf>
    <xf numFmtId="178" fontId="2" fillId="0" borderId="1" xfId="0" applyNumberFormat="1" applyFont="1" applyBorder="1" applyAlignment="1">
      <alignment horizontal="center" vertical="center"/>
    </xf>
    <xf numFmtId="179" fontId="2" fillId="0" borderId="1" xfId="0" applyNumberFormat="1" applyFont="1" applyBorder="1" applyAlignment="1">
      <alignment horizontal="center" vertical="center" shrinkToFit="1"/>
    </xf>
    <xf numFmtId="0" fontId="2" fillId="2" borderId="1" xfId="0" applyFont="1" applyFill="1" applyBorder="1" applyAlignment="1" applyProtection="1">
      <alignment horizontal="center" vertical="center" shrinkToFit="1"/>
      <protection locked="0"/>
    </xf>
    <xf numFmtId="0" fontId="2" fillId="0" borderId="0" xfId="0" applyFont="1" applyAlignment="1">
      <alignment vertical="center" wrapTex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cellXfs>
  <cellStyles count="1">
    <cellStyle name="標準" xfId="0" builtinId="0"/>
  </cellStyles>
  <dxfs count="19">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ont>
        <color theme="1"/>
      </font>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計算用シート!$A$5" lockText="1" noThreeD="1"/>
</file>

<file path=xl/ctrlProps/ctrlProp2.xml><?xml version="1.0" encoding="utf-8"?>
<formControlPr xmlns="http://schemas.microsoft.com/office/spreadsheetml/2009/9/main" objectType="CheckBox" fmlaLink="計算用シート!$A$6"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127000</xdr:colOff>
          <xdr:row>49</xdr:row>
          <xdr:rowOff>25400</xdr:rowOff>
        </xdr:from>
        <xdr:to>
          <xdr:col>1</xdr:col>
          <xdr:colOff>152400</xdr:colOff>
          <xdr:row>49</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127000</xdr:colOff>
          <xdr:row>50</xdr:row>
          <xdr:rowOff>6350</xdr:rowOff>
        </xdr:from>
        <xdr:to>
          <xdr:col>1</xdr:col>
          <xdr:colOff>133350</xdr:colOff>
          <xdr:row>50</xdr:row>
          <xdr:rowOff>247650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82550</xdr:colOff>
          <xdr:row>5</xdr:row>
          <xdr:rowOff>12700</xdr:rowOff>
        </xdr:from>
        <xdr:to>
          <xdr:col>11</xdr:col>
          <xdr:colOff>101600</xdr:colOff>
          <xdr:row>5</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88900</xdr:colOff>
          <xdr:row>5</xdr:row>
          <xdr:rowOff>12700</xdr:rowOff>
        </xdr:from>
        <xdr:to>
          <xdr:col>25</xdr:col>
          <xdr:colOff>114300</xdr:colOff>
          <xdr:row>5</xdr:row>
          <xdr:rowOff>247650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31997-D248-4202-A82A-6EDE8303C192}">
  <dimension ref="A1:AL55"/>
  <sheetViews>
    <sheetView tabSelected="1" zoomScaleNormal="100" workbookViewId="0">
      <selection activeCell="AM3" sqref="AM3"/>
    </sheetView>
  </sheetViews>
  <sheetFormatPr defaultColWidth="2.5" defaultRowHeight="20" customHeight="1" x14ac:dyDescent="0.55000000000000004"/>
  <cols>
    <col min="1" max="4" width="2.5" style="1"/>
    <col min="5" max="5" width="2.5" style="1" customWidth="1"/>
    <col min="6" max="16384" width="2.5" style="1"/>
  </cols>
  <sheetData>
    <row r="1" spans="1:38" ht="20" customHeight="1" x14ac:dyDescent="0.55000000000000004">
      <c r="A1" s="1" t="s">
        <v>0</v>
      </c>
    </row>
    <row r="2" spans="1:38" ht="20" customHeight="1" x14ac:dyDescent="0.55000000000000004">
      <c r="A2" s="13" t="s">
        <v>1</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row>
    <row r="3" spans="1:38" ht="20" customHeight="1" x14ac:dyDescent="0.55000000000000004">
      <c r="X3" s="13" t="s">
        <v>2</v>
      </c>
      <c r="Y3" s="13"/>
      <c r="Z3" s="13"/>
      <c r="AA3" s="13" t="s">
        <v>7</v>
      </c>
      <c r="AB3" s="13"/>
      <c r="AC3" s="23"/>
      <c r="AD3" s="23"/>
      <c r="AE3" s="2" t="s">
        <v>6</v>
      </c>
      <c r="AF3" s="23"/>
      <c r="AG3" s="23"/>
      <c r="AH3" s="2" t="s">
        <v>5</v>
      </c>
      <c r="AI3" s="23"/>
      <c r="AJ3" s="23"/>
      <c r="AK3" s="2" t="s">
        <v>4</v>
      </c>
    </row>
    <row r="4" spans="1:38" ht="20" customHeight="1" x14ac:dyDescent="0.55000000000000004">
      <c r="A4" s="1" t="s">
        <v>44</v>
      </c>
    </row>
    <row r="5" spans="1:38" ht="20" customHeight="1" x14ac:dyDescent="0.55000000000000004">
      <c r="A5" s="21" t="s">
        <v>3</v>
      </c>
      <c r="B5" s="21"/>
      <c r="C5" s="21"/>
      <c r="D5" s="21"/>
      <c r="E5" s="21"/>
      <c r="F5" s="21"/>
      <c r="G5" s="21"/>
      <c r="H5" s="21"/>
      <c r="I5" s="21"/>
      <c r="J5" s="21"/>
      <c r="K5" s="21" t="s">
        <v>8</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row>
    <row r="6" spans="1:38" ht="20" customHeight="1" x14ac:dyDescent="0.55000000000000004">
      <c r="A6" s="21" t="s">
        <v>45</v>
      </c>
      <c r="B6" s="21"/>
      <c r="C6" s="21"/>
      <c r="D6" s="21"/>
      <c r="E6" s="21"/>
      <c r="F6" s="21"/>
      <c r="G6" s="21"/>
      <c r="H6" s="21"/>
      <c r="I6" s="21"/>
      <c r="J6" s="21"/>
      <c r="K6" s="10"/>
      <c r="L6" s="11"/>
      <c r="M6" s="11" t="s">
        <v>46</v>
      </c>
      <c r="N6" s="11"/>
      <c r="O6" s="11"/>
      <c r="P6" s="11"/>
      <c r="Q6" s="11"/>
      <c r="R6" s="11"/>
      <c r="S6" s="11"/>
      <c r="T6" s="11"/>
      <c r="U6" s="11"/>
      <c r="V6" s="11"/>
      <c r="W6" s="11"/>
      <c r="X6" s="11"/>
      <c r="Y6" s="11"/>
      <c r="Z6" s="11"/>
      <c r="AA6" s="11" t="s">
        <v>46</v>
      </c>
      <c r="AB6" s="11"/>
      <c r="AC6" s="11"/>
      <c r="AD6" s="11"/>
      <c r="AE6" s="11"/>
      <c r="AF6" s="11"/>
      <c r="AG6" s="11"/>
      <c r="AH6" s="11"/>
      <c r="AI6" s="11"/>
      <c r="AJ6" s="11"/>
      <c r="AK6" s="11"/>
      <c r="AL6" s="12"/>
    </row>
    <row r="7" spans="1:38" ht="10" customHeight="1" x14ac:dyDescent="0.55000000000000004">
      <c r="A7" s="2"/>
      <c r="B7" s="2"/>
      <c r="C7" s="2"/>
      <c r="D7" s="2"/>
      <c r="E7" s="2"/>
      <c r="F7" s="2"/>
      <c r="G7" s="2"/>
      <c r="H7" s="2"/>
    </row>
    <row r="8" spans="1:38" ht="20" customHeight="1" x14ac:dyDescent="0.55000000000000004">
      <c r="A8" s="1" t="s">
        <v>9</v>
      </c>
    </row>
    <row r="9" spans="1:38" ht="20" customHeight="1" x14ac:dyDescent="0.55000000000000004">
      <c r="A9" s="1" t="s">
        <v>10</v>
      </c>
    </row>
    <row r="10" spans="1:38" ht="20" customHeight="1" x14ac:dyDescent="0.55000000000000004">
      <c r="A10" s="21" t="s">
        <v>11</v>
      </c>
      <c r="B10" s="21"/>
      <c r="C10" s="21"/>
      <c r="D10" s="21"/>
      <c r="E10" s="21"/>
      <c r="F10" s="21"/>
      <c r="G10" s="21"/>
      <c r="H10" s="21"/>
      <c r="I10" s="21"/>
      <c r="J10" s="21"/>
      <c r="K10" s="15" t="s">
        <v>7</v>
      </c>
      <c r="L10" s="16"/>
      <c r="M10" s="17"/>
      <c r="N10" s="18"/>
      <c r="O10" s="19"/>
      <c r="P10" s="20"/>
      <c r="Q10" s="4" t="s">
        <v>6</v>
      </c>
      <c r="R10" s="18"/>
      <c r="S10" s="19"/>
      <c r="T10" s="20"/>
      <c r="U10" s="4" t="s">
        <v>12</v>
      </c>
      <c r="Y10" s="6"/>
      <c r="Z10" s="6"/>
      <c r="AA10" s="6"/>
      <c r="AB10" s="6"/>
    </row>
    <row r="11" spans="1:38" ht="10" customHeight="1" x14ac:dyDescent="0.55000000000000004">
      <c r="A11" s="2"/>
      <c r="B11" s="2"/>
      <c r="C11" s="2"/>
      <c r="D11" s="2"/>
      <c r="E11" s="2"/>
      <c r="F11" s="2"/>
      <c r="G11" s="2"/>
      <c r="H11" s="2"/>
      <c r="I11" s="2"/>
      <c r="J11" s="2"/>
      <c r="K11" s="2"/>
      <c r="L11" s="2"/>
      <c r="M11" s="2"/>
      <c r="N11" s="2"/>
      <c r="O11" s="2"/>
      <c r="P11" s="2"/>
      <c r="R11" s="2"/>
      <c r="S11" s="2"/>
      <c r="T11" s="2"/>
      <c r="Y11" s="6"/>
      <c r="Z11" s="6"/>
      <c r="AA11" s="6"/>
      <c r="AB11" s="6"/>
    </row>
    <row r="12" spans="1:38" ht="20" customHeight="1" x14ac:dyDescent="0.55000000000000004">
      <c r="A12" s="1" t="s">
        <v>13</v>
      </c>
    </row>
    <row r="13" spans="1:38" ht="20" customHeight="1" x14ac:dyDescent="0.55000000000000004">
      <c r="A13" s="21" t="s">
        <v>14</v>
      </c>
      <c r="B13" s="21"/>
      <c r="C13" s="14" t="str">
        <f>IF($N$10="","",EOMONTH(計算用シート!$A$1,-1))</f>
        <v/>
      </c>
      <c r="D13" s="14"/>
      <c r="E13" s="14"/>
      <c r="F13" s="14" t="str">
        <f>IF($N$10="","",EOMONTH(計算用シート!$A$1,-2))</f>
        <v/>
      </c>
      <c r="G13" s="14"/>
      <c r="H13" s="14"/>
      <c r="I13" s="14" t="str">
        <f>IF($N$10="","",EOMONTH(計算用シート!$A$1,-3))</f>
        <v/>
      </c>
      <c r="J13" s="14"/>
      <c r="K13" s="14"/>
      <c r="L13" s="14" t="str">
        <f>IF($N$10="","",EOMONTH(計算用シート!$A$1,-4))</f>
        <v/>
      </c>
      <c r="M13" s="14"/>
      <c r="N13" s="14"/>
      <c r="O13" s="14" t="str">
        <f>IF($N$10="","",EOMONTH(計算用シート!$A$1,-5))</f>
        <v/>
      </c>
      <c r="P13" s="14"/>
      <c r="Q13" s="14"/>
      <c r="R13" s="14" t="str">
        <f>IF($N$10="","",EOMONTH(計算用シート!$A$1,-6))</f>
        <v/>
      </c>
      <c r="S13" s="14"/>
      <c r="T13" s="14"/>
      <c r="U13" s="14" t="str">
        <f>IF($N$10="","",EOMONTH(計算用シート!$A$1,-7))</f>
        <v/>
      </c>
      <c r="V13" s="14"/>
      <c r="W13" s="14"/>
      <c r="X13" s="14" t="str">
        <f>IF($N$10="","",EOMONTH(計算用シート!$A$1,-8))</f>
        <v/>
      </c>
      <c r="Y13" s="14"/>
      <c r="Z13" s="14"/>
      <c r="AA13" s="14" t="str">
        <f>IF($N$10="","",EOMONTH(計算用シート!$A$1,-9))</f>
        <v/>
      </c>
      <c r="AB13" s="14"/>
      <c r="AC13" s="14"/>
      <c r="AD13" s="14" t="str">
        <f>IF($N$10="","",EOMONTH(計算用シート!$A$1,-10))</f>
        <v/>
      </c>
      <c r="AE13" s="14"/>
      <c r="AF13" s="14"/>
      <c r="AG13" s="14" t="str">
        <f>IF($N$10="","",EOMONTH(計算用シート!$A$1,-11))</f>
        <v/>
      </c>
      <c r="AH13" s="14"/>
      <c r="AI13" s="14"/>
      <c r="AJ13" s="14" t="str">
        <f>IF($N$10="","",EOMONTH(計算用シート!$A$1,-12))</f>
        <v/>
      </c>
      <c r="AK13" s="14"/>
      <c r="AL13" s="14"/>
    </row>
    <row r="14" spans="1:38" ht="20" customHeight="1" x14ac:dyDescent="0.55000000000000004">
      <c r="A14" s="21" t="s">
        <v>15</v>
      </c>
      <c r="B14" s="21"/>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row>
    <row r="15" spans="1:38" ht="20" customHeight="1" x14ac:dyDescent="0.55000000000000004">
      <c r="C15" s="25" t="s">
        <v>16</v>
      </c>
      <c r="D15" s="25"/>
      <c r="E15" s="25"/>
      <c r="F15" s="25"/>
      <c r="G15" s="25"/>
      <c r="H15" s="25"/>
      <c r="I15" s="25"/>
      <c r="J15" s="25"/>
      <c r="K15" s="25"/>
      <c r="L15" s="25"/>
      <c r="M15" s="25"/>
      <c r="N15" s="25"/>
      <c r="O15" s="25"/>
      <c r="P15" s="25"/>
      <c r="Q15" s="25"/>
      <c r="R15" s="21">
        <f>SUM(C14:T14)</f>
        <v>0</v>
      </c>
      <c r="S15" s="21"/>
      <c r="T15" s="21"/>
      <c r="U15" s="26" t="s">
        <v>17</v>
      </c>
      <c r="V15" s="26"/>
      <c r="W15" s="26"/>
      <c r="X15" s="26"/>
      <c r="Y15" s="26"/>
      <c r="Z15" s="26"/>
      <c r="AA15" s="26"/>
      <c r="AB15" s="26"/>
      <c r="AC15" s="26"/>
      <c r="AD15" s="26"/>
      <c r="AE15" s="26"/>
      <c r="AF15" s="26"/>
      <c r="AG15" s="26"/>
      <c r="AH15" s="26"/>
      <c r="AI15" s="26"/>
      <c r="AJ15" s="21">
        <f>SUM(C14:AL14)</f>
        <v>0</v>
      </c>
      <c r="AK15" s="21"/>
      <c r="AL15" s="21"/>
    </row>
    <row r="16" spans="1:38" ht="10" customHeight="1" x14ac:dyDescent="0.55000000000000004">
      <c r="C16" s="8"/>
      <c r="D16" s="8"/>
      <c r="E16" s="8"/>
      <c r="F16" s="8"/>
      <c r="G16" s="8"/>
      <c r="H16" s="8"/>
      <c r="I16" s="8"/>
      <c r="J16" s="8"/>
      <c r="K16" s="8"/>
      <c r="L16" s="8"/>
      <c r="M16" s="8"/>
      <c r="N16" s="8"/>
      <c r="O16" s="2"/>
      <c r="P16" s="2"/>
      <c r="Q16" s="2"/>
      <c r="R16" s="2"/>
      <c r="S16" s="2"/>
      <c r="T16" s="2"/>
      <c r="AG16" s="2"/>
      <c r="AH16" s="2"/>
      <c r="AI16" s="2"/>
      <c r="AJ16" s="2"/>
      <c r="AK16" s="2"/>
      <c r="AL16" s="2"/>
    </row>
    <row r="17" spans="1:38" ht="20" customHeight="1" x14ac:dyDescent="0.55000000000000004">
      <c r="A17" s="1" t="s">
        <v>18</v>
      </c>
    </row>
    <row r="18" spans="1:38" ht="20" customHeight="1" x14ac:dyDescent="0.55000000000000004">
      <c r="A18" s="21" t="s">
        <v>14</v>
      </c>
      <c r="B18" s="21"/>
      <c r="C18" s="14" t="str">
        <f>IF($N$10="","",EOMONTH(計算用シート!$A$1,-1))</f>
        <v/>
      </c>
      <c r="D18" s="14"/>
      <c r="E18" s="14"/>
      <c r="F18" s="14" t="str">
        <f>IF($N$10="","",EOMONTH(計算用シート!$A$1,-2))</f>
        <v/>
      </c>
      <c r="G18" s="14"/>
      <c r="H18" s="14"/>
      <c r="I18" s="14" t="str">
        <f>IF($N$10="","",EOMONTH(計算用シート!$A$1,-3))</f>
        <v/>
      </c>
      <c r="J18" s="14"/>
      <c r="K18" s="14"/>
      <c r="L18" s="14" t="str">
        <f>IF($N$10="","",EOMONTH(計算用シート!$A$1,-4))</f>
        <v/>
      </c>
      <c r="M18" s="14"/>
      <c r="N18" s="14"/>
      <c r="O18" s="14" t="str">
        <f>IF($N$10="","",EOMONTH(計算用シート!$A$1,-5))</f>
        <v/>
      </c>
      <c r="P18" s="14"/>
      <c r="Q18" s="14"/>
      <c r="R18" s="14" t="str">
        <f>IF($N$10="","",EOMONTH(計算用シート!$A$1,-6))</f>
        <v/>
      </c>
      <c r="S18" s="14"/>
      <c r="T18" s="14"/>
      <c r="U18" s="14" t="str">
        <f>IF($N$10="","",EOMONTH(計算用シート!$A$1,-7))</f>
        <v/>
      </c>
      <c r="V18" s="14"/>
      <c r="W18" s="14"/>
      <c r="X18" s="14" t="str">
        <f>IF($N$10="","",EOMONTH(計算用シート!$A$1,-8))</f>
        <v/>
      </c>
      <c r="Y18" s="14"/>
      <c r="Z18" s="14"/>
      <c r="AA18" s="14" t="str">
        <f>IF($N$10="","",EOMONTH(計算用シート!$A$1,-9))</f>
        <v/>
      </c>
      <c r="AB18" s="14"/>
      <c r="AC18" s="14"/>
      <c r="AD18" s="14" t="str">
        <f>IF($N$10="","",EOMONTH(計算用シート!$A$1,-10))</f>
        <v/>
      </c>
      <c r="AE18" s="14"/>
      <c r="AF18" s="14"/>
      <c r="AG18" s="14" t="str">
        <f>IF($N$10="","",EOMONTH(計算用シート!$A$1,-11))</f>
        <v/>
      </c>
      <c r="AH18" s="14"/>
      <c r="AI18" s="14"/>
      <c r="AJ18" s="14" t="str">
        <f>IF($N$10="","",EOMONTH(計算用シート!$A$1,-12))</f>
        <v/>
      </c>
      <c r="AK18" s="14"/>
      <c r="AL18" s="14"/>
    </row>
    <row r="19" spans="1:38" ht="20" customHeight="1" x14ac:dyDescent="0.55000000000000004">
      <c r="A19" s="21" t="s">
        <v>15</v>
      </c>
      <c r="B19" s="21"/>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row>
    <row r="20" spans="1:38" ht="20" customHeight="1" x14ac:dyDescent="0.55000000000000004">
      <c r="C20" s="24" t="s">
        <v>19</v>
      </c>
      <c r="D20" s="24"/>
      <c r="E20" s="24"/>
      <c r="F20" s="24"/>
      <c r="G20" s="24"/>
      <c r="H20" s="24"/>
      <c r="I20" s="24"/>
      <c r="J20" s="24"/>
      <c r="K20" s="24"/>
      <c r="L20" s="24"/>
      <c r="M20" s="24"/>
      <c r="N20" s="24"/>
      <c r="O20" s="24"/>
      <c r="P20" s="24"/>
      <c r="Q20" s="24"/>
      <c r="R20" s="21">
        <f>SUM(C19:T19)</f>
        <v>0</v>
      </c>
      <c r="S20" s="21"/>
      <c r="T20" s="21"/>
      <c r="U20" s="25" t="s">
        <v>20</v>
      </c>
      <c r="V20" s="25"/>
      <c r="W20" s="25"/>
      <c r="X20" s="25"/>
      <c r="Y20" s="25"/>
      <c r="Z20" s="25"/>
      <c r="AA20" s="25"/>
      <c r="AB20" s="25"/>
      <c r="AC20" s="25"/>
      <c r="AD20" s="25"/>
      <c r="AE20" s="25"/>
      <c r="AF20" s="25"/>
      <c r="AG20" s="25"/>
      <c r="AH20" s="25"/>
      <c r="AI20" s="25"/>
      <c r="AJ20" s="21">
        <f>SUM(C19:AL19)</f>
        <v>0</v>
      </c>
      <c r="AK20" s="21"/>
      <c r="AL20" s="21"/>
    </row>
    <row r="21" spans="1:38" ht="20" customHeight="1" x14ac:dyDescent="0.55000000000000004">
      <c r="C21" s="24" t="s">
        <v>21</v>
      </c>
      <c r="D21" s="24"/>
      <c r="E21" s="24"/>
      <c r="F21" s="24"/>
      <c r="G21" s="24"/>
      <c r="H21" s="24"/>
      <c r="I21" s="24"/>
      <c r="J21" s="24"/>
      <c r="K21" s="24"/>
      <c r="L21" s="24"/>
      <c r="M21" s="24"/>
      <c r="N21" s="24"/>
      <c r="O21" s="27" t="e">
        <f>R20/R15</f>
        <v>#DIV/0!</v>
      </c>
      <c r="P21" s="27"/>
      <c r="Q21" s="27"/>
      <c r="R21" s="15" t="e">
        <f>IF(O21&gt;=0.7,"OK","NG")</f>
        <v>#DIV/0!</v>
      </c>
      <c r="S21" s="16"/>
      <c r="T21" s="17"/>
      <c r="U21" s="24" t="s">
        <v>21</v>
      </c>
      <c r="V21" s="24"/>
      <c r="W21" s="24"/>
      <c r="X21" s="24"/>
      <c r="Y21" s="24"/>
      <c r="Z21" s="24"/>
      <c r="AA21" s="24"/>
      <c r="AB21" s="24"/>
      <c r="AC21" s="24"/>
      <c r="AD21" s="24"/>
      <c r="AE21" s="24"/>
      <c r="AF21" s="24"/>
      <c r="AG21" s="27" t="e">
        <f>AJ20/AJ15</f>
        <v>#DIV/0!</v>
      </c>
      <c r="AH21" s="27"/>
      <c r="AI21" s="27"/>
      <c r="AJ21" s="21" t="e">
        <f>IF(AG21&gt;=0.7,"OK","NG")</f>
        <v>#DIV/0!</v>
      </c>
      <c r="AK21" s="21"/>
      <c r="AL21" s="21"/>
    </row>
    <row r="22" spans="1:38" ht="20" customHeight="1" x14ac:dyDescent="0.55000000000000004">
      <c r="A22" s="1" t="s">
        <v>39</v>
      </c>
    </row>
    <row r="23" spans="1:38" ht="10" customHeight="1" x14ac:dyDescent="0.55000000000000004"/>
    <row r="24" spans="1:38" ht="20" customHeight="1" x14ac:dyDescent="0.55000000000000004">
      <c r="A24" s="1" t="s">
        <v>22</v>
      </c>
    </row>
    <row r="25" spans="1:38" ht="20" customHeight="1" x14ac:dyDescent="0.55000000000000004">
      <c r="A25" s="21" t="s">
        <v>14</v>
      </c>
      <c r="B25" s="21"/>
      <c r="C25" s="14" t="str">
        <f>IF($N$10="","",EOMONTH(計算用シート!$A$1,-1))</f>
        <v/>
      </c>
      <c r="D25" s="14"/>
      <c r="E25" s="14"/>
      <c r="F25" s="14" t="str">
        <f>IF($N$10="","",EOMONTH(計算用シート!$A$1,-2))</f>
        <v/>
      </c>
      <c r="G25" s="14"/>
      <c r="H25" s="14"/>
      <c r="I25" s="14" t="str">
        <f>IF($N$10="","",EOMONTH(計算用シート!$A$1,-3))</f>
        <v/>
      </c>
      <c r="J25" s="14"/>
      <c r="K25" s="14"/>
      <c r="L25" s="14" t="str">
        <f>IF($N$10="","",EOMONTH(計算用シート!$A$1,-4))</f>
        <v/>
      </c>
      <c r="M25" s="14"/>
      <c r="N25" s="14"/>
      <c r="O25" s="14" t="str">
        <f>IF($N$10="","",EOMONTH(計算用シート!$A$1,-5))</f>
        <v/>
      </c>
      <c r="P25" s="14"/>
      <c r="Q25" s="14"/>
      <c r="R25" s="14" t="str">
        <f>IF($N$10="","",EOMONTH(計算用シート!$A$1,-6))</f>
        <v/>
      </c>
      <c r="S25" s="14"/>
      <c r="T25" s="14"/>
      <c r="U25" s="14" t="str">
        <f>IF($N$10="","",EOMONTH(計算用シート!$A$1,-7))</f>
        <v/>
      </c>
      <c r="V25" s="14"/>
      <c r="W25" s="14"/>
      <c r="X25" s="14" t="str">
        <f>IF($N$10="","",EOMONTH(計算用シート!$A$1,-8))</f>
        <v/>
      </c>
      <c r="Y25" s="14"/>
      <c r="Z25" s="14"/>
      <c r="AA25" s="14" t="str">
        <f>IF($N$10="","",EOMONTH(計算用シート!$A$1,-9))</f>
        <v/>
      </c>
      <c r="AB25" s="14"/>
      <c r="AC25" s="14"/>
      <c r="AD25" s="14" t="str">
        <f>IF($N$10="","",EOMONTH(計算用シート!$A$1,-10))</f>
        <v/>
      </c>
      <c r="AE25" s="14"/>
      <c r="AF25" s="14"/>
      <c r="AG25" s="14" t="str">
        <f>IF($N$10="","",EOMONTH(計算用シート!$A$1,-11))</f>
        <v/>
      </c>
      <c r="AH25" s="14"/>
      <c r="AI25" s="14"/>
      <c r="AJ25" s="14" t="str">
        <f>IF($N$10="","",EOMONTH(計算用シート!$A$1,-12))</f>
        <v/>
      </c>
      <c r="AK25" s="14"/>
      <c r="AL25" s="14"/>
    </row>
    <row r="26" spans="1:38" ht="20" customHeight="1" x14ac:dyDescent="0.55000000000000004">
      <c r="A26" s="21" t="s">
        <v>15</v>
      </c>
      <c r="B26" s="21"/>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row>
    <row r="27" spans="1:38" ht="20" customHeight="1" x14ac:dyDescent="0.55000000000000004">
      <c r="C27" s="24" t="s">
        <v>19</v>
      </c>
      <c r="D27" s="24"/>
      <c r="E27" s="24"/>
      <c r="F27" s="24"/>
      <c r="G27" s="24"/>
      <c r="H27" s="24"/>
      <c r="I27" s="24"/>
      <c r="J27" s="24"/>
      <c r="K27" s="24"/>
      <c r="L27" s="24"/>
      <c r="M27" s="24"/>
      <c r="N27" s="24"/>
      <c r="O27" s="24"/>
      <c r="P27" s="24"/>
      <c r="Q27" s="24"/>
      <c r="R27" s="21">
        <f>SUM(C26:T26)</f>
        <v>0</v>
      </c>
      <c r="S27" s="21"/>
      <c r="T27" s="21"/>
      <c r="U27" s="25" t="s">
        <v>20</v>
      </c>
      <c r="V27" s="25"/>
      <c r="W27" s="25"/>
      <c r="X27" s="25"/>
      <c r="Y27" s="25"/>
      <c r="Z27" s="25"/>
      <c r="AA27" s="25"/>
      <c r="AB27" s="25"/>
      <c r="AC27" s="25"/>
      <c r="AD27" s="25"/>
      <c r="AE27" s="25"/>
      <c r="AF27" s="25"/>
      <c r="AG27" s="25"/>
      <c r="AH27" s="25"/>
      <c r="AI27" s="25"/>
      <c r="AJ27" s="21">
        <f>SUM(C26:AL26)</f>
        <v>0</v>
      </c>
      <c r="AK27" s="21"/>
      <c r="AL27" s="21"/>
    </row>
    <row r="28" spans="1:38" ht="20" customHeight="1" x14ac:dyDescent="0.55000000000000004">
      <c r="C28" s="24" t="s">
        <v>21</v>
      </c>
      <c r="D28" s="24"/>
      <c r="E28" s="24"/>
      <c r="F28" s="24"/>
      <c r="G28" s="24"/>
      <c r="H28" s="24"/>
      <c r="I28" s="24"/>
      <c r="J28" s="24"/>
      <c r="K28" s="24"/>
      <c r="L28" s="24"/>
      <c r="M28" s="24"/>
      <c r="N28" s="24"/>
      <c r="O28" s="27" t="e">
        <f>R27/R15</f>
        <v>#DIV/0!</v>
      </c>
      <c r="P28" s="27"/>
      <c r="Q28" s="27"/>
      <c r="R28" s="15" t="e">
        <f>IF(O28&gt;=0.65,"OK","NG")</f>
        <v>#DIV/0!</v>
      </c>
      <c r="S28" s="16"/>
      <c r="T28" s="17"/>
      <c r="U28" s="24" t="s">
        <v>21</v>
      </c>
      <c r="V28" s="24"/>
      <c r="W28" s="24"/>
      <c r="X28" s="24"/>
      <c r="Y28" s="24"/>
      <c r="Z28" s="24"/>
      <c r="AA28" s="24"/>
      <c r="AB28" s="24"/>
      <c r="AC28" s="24"/>
      <c r="AD28" s="24"/>
      <c r="AE28" s="24"/>
      <c r="AF28" s="24"/>
      <c r="AG28" s="27" t="e">
        <f>AJ27/AJ15</f>
        <v>#DIV/0!</v>
      </c>
      <c r="AH28" s="27"/>
      <c r="AI28" s="27"/>
      <c r="AJ28" s="21" t="e">
        <f>IF(AG28&gt;=0.65,"OK","NG")</f>
        <v>#DIV/0!</v>
      </c>
      <c r="AK28" s="21"/>
      <c r="AL28" s="21"/>
    </row>
    <row r="29" spans="1:38" ht="20" customHeight="1" x14ac:dyDescent="0.55000000000000004">
      <c r="A29" s="1" t="s">
        <v>40</v>
      </c>
    </row>
    <row r="30" spans="1:38" ht="20" customHeight="1" x14ac:dyDescent="0.55000000000000004">
      <c r="A30" s="1" t="s">
        <v>41</v>
      </c>
    </row>
    <row r="31" spans="1:38" ht="10" customHeight="1" x14ac:dyDescent="0.55000000000000004"/>
    <row r="32" spans="1:38" ht="20" customHeight="1" x14ac:dyDescent="0.55000000000000004">
      <c r="A32" s="1" t="s">
        <v>23</v>
      </c>
    </row>
    <row r="33" spans="1:38" ht="20" customHeight="1" x14ac:dyDescent="0.55000000000000004">
      <c r="A33" s="21" t="s">
        <v>14</v>
      </c>
      <c r="B33" s="21"/>
      <c r="C33" s="21"/>
      <c r="D33" s="21"/>
      <c r="E33" s="21"/>
      <c r="F33" s="21"/>
      <c r="G33" s="21"/>
      <c r="H33" s="21"/>
      <c r="I33" s="14" t="str">
        <f>IF($N$10="","",EOMONTH(計算用シート!$A$1,-2))</f>
        <v/>
      </c>
      <c r="J33" s="14"/>
      <c r="K33" s="14"/>
      <c r="L33" s="14" t="str">
        <f>IF($N$10="","",EOMONTH(計算用シート!$A$1,-3))</f>
        <v/>
      </c>
      <c r="M33" s="14"/>
      <c r="N33" s="14"/>
      <c r="O33" s="14" t="str">
        <f>IF($N$10="","",EOMONTH(計算用シート!$A$1,-4))</f>
        <v/>
      </c>
      <c r="P33" s="14"/>
      <c r="Q33" s="14"/>
      <c r="R33" s="24" t="s">
        <v>26</v>
      </c>
      <c r="S33" s="24"/>
      <c r="T33" s="24"/>
      <c r="U33" s="24"/>
      <c r="V33" s="24"/>
      <c r="W33" s="24"/>
      <c r="X33" s="24"/>
      <c r="Y33" s="24"/>
      <c r="Z33" s="24"/>
      <c r="AA33" s="24"/>
      <c r="AB33" s="24"/>
      <c r="AC33" s="24"/>
    </row>
    <row r="34" spans="1:38" ht="20" customHeight="1" x14ac:dyDescent="0.55000000000000004">
      <c r="A34" s="21" t="s">
        <v>24</v>
      </c>
      <c r="B34" s="21"/>
      <c r="C34" s="21"/>
      <c r="D34" s="21"/>
      <c r="E34" s="21"/>
      <c r="F34" s="21"/>
      <c r="G34" s="21"/>
      <c r="H34" s="21"/>
      <c r="I34" s="29"/>
      <c r="J34" s="29"/>
      <c r="K34" s="29"/>
      <c r="L34" s="29"/>
      <c r="M34" s="29"/>
      <c r="N34" s="29"/>
      <c r="O34" s="29"/>
      <c r="P34" s="29"/>
      <c r="Q34" s="29"/>
      <c r="R34" s="27" t="e">
        <f>SUM(I35:Q35)/SUM(I34:Q34)</f>
        <v>#DIV/0!</v>
      </c>
      <c r="S34" s="27"/>
      <c r="T34" s="27"/>
      <c r="U34" s="27"/>
      <c r="V34" s="27"/>
      <c r="W34" s="27"/>
      <c r="X34" s="27"/>
      <c r="Y34" s="27"/>
      <c r="Z34" s="27"/>
      <c r="AA34" s="27"/>
      <c r="AB34" s="27"/>
      <c r="AC34" s="27"/>
    </row>
    <row r="35" spans="1:38" ht="20" customHeight="1" x14ac:dyDescent="0.55000000000000004">
      <c r="A35" s="24" t="s">
        <v>25</v>
      </c>
      <c r="B35" s="24"/>
      <c r="C35" s="24"/>
      <c r="D35" s="24"/>
      <c r="E35" s="24"/>
      <c r="F35" s="24"/>
      <c r="G35" s="24"/>
      <c r="H35" s="24"/>
      <c r="I35" s="29"/>
      <c r="J35" s="29"/>
      <c r="K35" s="29"/>
      <c r="L35" s="29"/>
      <c r="M35" s="29"/>
      <c r="N35" s="29"/>
      <c r="O35" s="29"/>
      <c r="P35" s="29"/>
      <c r="Q35" s="29"/>
      <c r="R35" s="21" t="e">
        <f>IF(R34&gt;=0.15,"OK","NG")</f>
        <v>#DIV/0!</v>
      </c>
      <c r="S35" s="21"/>
      <c r="T35" s="21"/>
      <c r="U35" s="21"/>
      <c r="V35" s="21"/>
      <c r="W35" s="21"/>
      <c r="X35" s="21"/>
      <c r="Y35" s="21"/>
      <c r="Z35" s="21"/>
      <c r="AA35" s="21"/>
      <c r="AB35" s="21"/>
      <c r="AC35" s="21"/>
    </row>
    <row r="36" spans="1:38" ht="30" customHeight="1" x14ac:dyDescent="0.55000000000000004">
      <c r="A36" s="30" t="s">
        <v>42</v>
      </c>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row>
    <row r="37" spans="1:38" ht="10" customHeight="1" x14ac:dyDescent="0.55000000000000004"/>
    <row r="38" spans="1:38" ht="20" customHeight="1" x14ac:dyDescent="0.55000000000000004">
      <c r="A38" s="1" t="s">
        <v>27</v>
      </c>
    </row>
    <row r="39" spans="1:38" ht="20" customHeight="1" x14ac:dyDescent="0.55000000000000004">
      <c r="A39" s="1" t="s">
        <v>28</v>
      </c>
    </row>
    <row r="40" spans="1:38" ht="20" customHeight="1" x14ac:dyDescent="0.55000000000000004">
      <c r="A40" s="21" t="s">
        <v>14</v>
      </c>
      <c r="B40" s="21"/>
      <c r="C40" s="24" t="e">
        <f>TEXT(EDATE(計算用シート!A1,-3),"ggge")&amp;"年"&amp;"3月"</f>
        <v>#VALUE!</v>
      </c>
      <c r="D40" s="24"/>
      <c r="E40" s="24"/>
      <c r="F40" s="24" t="e">
        <f>TEXT(EDATE(計算用シート!A1,-3),"ggge")&amp;"年"&amp;"2月"</f>
        <v>#VALUE!</v>
      </c>
      <c r="G40" s="24"/>
      <c r="H40" s="24"/>
      <c r="I40" s="24" t="e">
        <f>TEXT(EDATE(計算用シート!A1,-3),"ggge")&amp;"年"&amp;"1月"</f>
        <v>#VALUE!</v>
      </c>
      <c r="J40" s="24"/>
      <c r="K40" s="24"/>
      <c r="L40" s="24" t="e">
        <f>TEXT(EDATE(計算用シート!A1,-15),"ggge")&amp;"年"&amp;"12月"</f>
        <v>#VALUE!</v>
      </c>
      <c r="M40" s="24"/>
      <c r="N40" s="24"/>
      <c r="O40" s="24" t="e">
        <f>TEXT(EDATE(計算用シート!A1,-15),"ggge")&amp;"年"&amp;"11月"</f>
        <v>#VALUE!</v>
      </c>
      <c r="P40" s="24"/>
      <c r="Q40" s="24"/>
      <c r="R40" s="24" t="e">
        <f>TEXT(EDATE(計算用シート!A1,-15),"ggge")&amp;"年"&amp;"10月"</f>
        <v>#VALUE!</v>
      </c>
      <c r="S40" s="24"/>
      <c r="T40" s="24"/>
      <c r="U40" s="24" t="e">
        <f>TEXT(EDATE(計算用シート!A1,-15),"ggge")&amp;"年"&amp;"9月"</f>
        <v>#VALUE!</v>
      </c>
      <c r="V40" s="24"/>
      <c r="W40" s="24"/>
      <c r="X40" s="24" t="e">
        <f>TEXT(EDATE(計算用シート!A1,-15),"ggge")&amp;"年"&amp;"8月"</f>
        <v>#VALUE!</v>
      </c>
      <c r="Y40" s="24"/>
      <c r="Z40" s="24"/>
      <c r="AA40" s="24" t="e">
        <f>TEXT(EDATE(計算用シート!A1,-15),"ggge")&amp;"年"&amp;"7月"</f>
        <v>#VALUE!</v>
      </c>
      <c r="AB40" s="24"/>
      <c r="AC40" s="24"/>
      <c r="AD40" s="24" t="e">
        <f>TEXT(EDATE(計算用シート!A1,-15),"ggge")&amp;"年"&amp;"6月"</f>
        <v>#VALUE!</v>
      </c>
      <c r="AE40" s="24"/>
      <c r="AF40" s="24"/>
      <c r="AG40" s="31" t="e">
        <f>TEXT(EDATE(計算用シート!A1,-15),"ggge")&amp;"年"&amp;"5月"</f>
        <v>#VALUE!</v>
      </c>
      <c r="AH40" s="32"/>
      <c r="AI40" s="33"/>
      <c r="AJ40" s="28" t="e">
        <f>TEXT(EDATE(計算用シート!A1,-15),"ggge")&amp;"年"&amp;"4月"</f>
        <v>#VALUE!</v>
      </c>
      <c r="AK40" s="28"/>
      <c r="AL40" s="28"/>
    </row>
    <row r="41" spans="1:38" ht="20" customHeight="1" x14ac:dyDescent="0.55000000000000004">
      <c r="A41" s="21" t="s">
        <v>15</v>
      </c>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row>
    <row r="42" spans="1:38" ht="20" customHeight="1" x14ac:dyDescent="0.55000000000000004">
      <c r="C42" s="21" t="s">
        <v>29</v>
      </c>
      <c r="D42" s="21"/>
      <c r="E42" s="21"/>
      <c r="F42" s="21"/>
      <c r="G42" s="21"/>
      <c r="H42" s="21"/>
      <c r="I42" s="21"/>
      <c r="J42" s="21"/>
      <c r="K42" s="21"/>
      <c r="L42" s="21">
        <f>ROUNDUP(SUM(C41:AL41)/12,2)</f>
        <v>0</v>
      </c>
      <c r="M42" s="21"/>
      <c r="N42" s="21"/>
      <c r="O42" s="7"/>
      <c r="P42" s="7"/>
      <c r="Q42" s="7"/>
    </row>
    <row r="43" spans="1:38" ht="10" customHeight="1" x14ac:dyDescent="0.55000000000000004"/>
    <row r="44" spans="1:38" ht="20" customHeight="1" x14ac:dyDescent="0.55000000000000004">
      <c r="A44" s="1" t="s">
        <v>31</v>
      </c>
    </row>
    <row r="45" spans="1:38" ht="20" customHeight="1" x14ac:dyDescent="0.55000000000000004">
      <c r="A45" s="21" t="s">
        <v>14</v>
      </c>
      <c r="B45" s="21"/>
      <c r="C45" s="21"/>
      <c r="D45" s="21"/>
      <c r="E45" s="21"/>
      <c r="F45" s="21"/>
      <c r="G45" s="21"/>
      <c r="H45" s="21"/>
      <c r="I45" s="14" t="str">
        <f>IF($N$10="","",EOMONTH(計算用シート!$A$1,-1))</f>
        <v/>
      </c>
      <c r="J45" s="14"/>
      <c r="K45" s="14"/>
      <c r="L45" s="14" t="str">
        <f>IF($N$10="","",EOMONTH(計算用シート!$A$1,-2))</f>
        <v/>
      </c>
      <c r="M45" s="14"/>
      <c r="N45" s="14"/>
      <c r="O45" s="14" t="str">
        <f>IF($N$10="","",EOMONTH(計算用シート!$A$1,-3))</f>
        <v/>
      </c>
      <c r="P45" s="14"/>
      <c r="Q45" s="14"/>
      <c r="R45" s="24" t="s">
        <v>32</v>
      </c>
      <c r="S45" s="24"/>
      <c r="T45" s="24"/>
      <c r="U45" s="24"/>
      <c r="V45" s="24"/>
      <c r="W45" s="24"/>
      <c r="X45" s="13" t="s">
        <v>33</v>
      </c>
      <c r="Y45" s="13"/>
      <c r="Z45" s="13"/>
      <c r="AA45" s="24" t="s">
        <v>34</v>
      </c>
      <c r="AB45" s="24"/>
      <c r="AC45" s="24"/>
      <c r="AD45" s="24"/>
      <c r="AE45" s="24"/>
      <c r="AF45" s="24"/>
      <c r="AG45" s="24" t="s">
        <v>35</v>
      </c>
      <c r="AH45" s="24"/>
      <c r="AI45" s="24"/>
      <c r="AJ45" s="24"/>
      <c r="AK45" s="24"/>
      <c r="AL45" s="24"/>
    </row>
    <row r="46" spans="1:38" ht="20" customHeight="1" x14ac:dyDescent="0.55000000000000004">
      <c r="A46" s="21" t="s">
        <v>30</v>
      </c>
      <c r="B46" s="21"/>
      <c r="C46" s="21"/>
      <c r="D46" s="21"/>
      <c r="E46" s="21"/>
      <c r="F46" s="21"/>
      <c r="G46" s="21"/>
      <c r="H46" s="21"/>
      <c r="I46" s="22"/>
      <c r="J46" s="22"/>
      <c r="K46" s="22"/>
      <c r="L46" s="22"/>
      <c r="M46" s="22"/>
      <c r="N46" s="22"/>
      <c r="O46" s="22"/>
      <c r="P46" s="22"/>
      <c r="Q46" s="22"/>
      <c r="R46" s="21">
        <f>SUM(I46:Q46)/3</f>
        <v>0</v>
      </c>
      <c r="S46" s="21"/>
      <c r="T46" s="21"/>
      <c r="U46" s="21"/>
      <c r="V46" s="21"/>
      <c r="W46" s="21"/>
      <c r="X46" s="13"/>
      <c r="Y46" s="13"/>
      <c r="Z46" s="13"/>
      <c r="AA46" s="21">
        <f>ROUNDUP(L42/6,0)</f>
        <v>0</v>
      </c>
      <c r="AB46" s="21"/>
      <c r="AC46" s="21"/>
      <c r="AD46" s="21"/>
      <c r="AE46" s="21"/>
      <c r="AF46" s="21"/>
      <c r="AG46" s="21">
        <f>ROUNDUP(L42/7,0)</f>
        <v>0</v>
      </c>
      <c r="AH46" s="21"/>
      <c r="AI46" s="21"/>
      <c r="AJ46" s="21"/>
      <c r="AK46" s="21"/>
      <c r="AL46" s="21"/>
    </row>
    <row r="47" spans="1:38" ht="20" customHeight="1" x14ac:dyDescent="0.55000000000000004">
      <c r="A47" s="1" t="s">
        <v>43</v>
      </c>
    </row>
    <row r="48" spans="1:38" ht="10" customHeight="1" x14ac:dyDescent="0.55000000000000004"/>
    <row r="49" spans="1:21" ht="20" customHeight="1" x14ac:dyDescent="0.55000000000000004">
      <c r="A49" s="1" t="s">
        <v>36</v>
      </c>
    </row>
    <row r="50" spans="1:21" ht="20" customHeight="1" x14ac:dyDescent="0.55000000000000004">
      <c r="C50" s="1" t="s">
        <v>37</v>
      </c>
    </row>
    <row r="51" spans="1:21" ht="20" customHeight="1" x14ac:dyDescent="0.55000000000000004">
      <c r="C51" s="1" t="s">
        <v>38</v>
      </c>
    </row>
    <row r="52" spans="1:21" ht="10" customHeight="1" x14ac:dyDescent="0.55000000000000004"/>
    <row r="53" spans="1:21" ht="20" customHeight="1" x14ac:dyDescent="0.55000000000000004">
      <c r="A53" s="1" t="s">
        <v>47</v>
      </c>
    </row>
    <row r="54" spans="1:21" ht="20" customHeight="1" x14ac:dyDescent="0.55000000000000004">
      <c r="A54" s="3" t="s">
        <v>49</v>
      </c>
      <c r="B54" s="26" t="s">
        <v>48</v>
      </c>
      <c r="C54" s="26"/>
      <c r="D54" s="26"/>
      <c r="E54" s="26"/>
      <c r="F54" s="26"/>
      <c r="G54" s="26"/>
      <c r="H54" s="26"/>
      <c r="I54" s="26"/>
      <c r="J54" s="26"/>
      <c r="K54" s="26"/>
      <c r="L54" s="26"/>
      <c r="M54" s="26"/>
      <c r="N54" s="26"/>
      <c r="O54" s="26"/>
      <c r="P54" s="26"/>
      <c r="Q54" s="26"/>
      <c r="R54" s="26"/>
      <c r="S54" s="21" t="e">
        <f>計算用シート!A2</f>
        <v>#DIV/0!</v>
      </c>
      <c r="T54" s="21"/>
      <c r="U54" s="21"/>
    </row>
    <row r="55" spans="1:21" ht="20" customHeight="1" x14ac:dyDescent="0.55000000000000004">
      <c r="A55" s="3" t="s">
        <v>49</v>
      </c>
      <c r="B55" s="26" t="s">
        <v>50</v>
      </c>
      <c r="C55" s="26"/>
      <c r="D55" s="26"/>
      <c r="E55" s="26"/>
      <c r="F55" s="26"/>
      <c r="G55" s="26"/>
      <c r="H55" s="26"/>
      <c r="I55" s="26"/>
      <c r="J55" s="26"/>
      <c r="K55" s="26"/>
      <c r="L55" s="26"/>
      <c r="M55" s="26"/>
      <c r="N55" s="26"/>
      <c r="O55" s="26"/>
      <c r="P55" s="26"/>
      <c r="Q55" s="26"/>
      <c r="R55" s="26"/>
      <c r="S55" s="21" t="str">
        <f>計算用シート!A10</f>
        <v>NG</v>
      </c>
      <c r="T55" s="21"/>
      <c r="U55" s="21"/>
    </row>
  </sheetData>
  <sheetProtection sheet="1" objects="1" scenarios="1"/>
  <mergeCells count="178">
    <mergeCell ref="C40:E40"/>
    <mergeCell ref="S54:U54"/>
    <mergeCell ref="S55:U55"/>
    <mergeCell ref="B54:R54"/>
    <mergeCell ref="B55:R55"/>
    <mergeCell ref="X45:Z46"/>
    <mergeCell ref="AA45:AF45"/>
    <mergeCell ref="AG45:AL45"/>
    <mergeCell ref="AA46:AF46"/>
    <mergeCell ref="AG46:AL46"/>
    <mergeCell ref="L45:N45"/>
    <mergeCell ref="O45:Q45"/>
    <mergeCell ref="I46:K46"/>
    <mergeCell ref="L46:N46"/>
    <mergeCell ref="O46:Q46"/>
    <mergeCell ref="R45:W45"/>
    <mergeCell ref="R46:W46"/>
    <mergeCell ref="AJ41:AL41"/>
    <mergeCell ref="C42:K42"/>
    <mergeCell ref="L42:N42"/>
    <mergeCell ref="A45:H45"/>
    <mergeCell ref="A46:H46"/>
    <mergeCell ref="I45:K45"/>
    <mergeCell ref="R41:T41"/>
    <mergeCell ref="U41:W41"/>
    <mergeCell ref="X41:Z41"/>
    <mergeCell ref="AA41:AC41"/>
    <mergeCell ref="AD41:AF41"/>
    <mergeCell ref="AG41:AI41"/>
    <mergeCell ref="A41:B41"/>
    <mergeCell ref="C41:E41"/>
    <mergeCell ref="F41:H41"/>
    <mergeCell ref="I41:K41"/>
    <mergeCell ref="L41:N41"/>
    <mergeCell ref="O41:Q41"/>
    <mergeCell ref="U40:W40"/>
    <mergeCell ref="X40:Z40"/>
    <mergeCell ref="AA40:AC40"/>
    <mergeCell ref="AD40:AF40"/>
    <mergeCell ref="R33:AC33"/>
    <mergeCell ref="R34:AC34"/>
    <mergeCell ref="R35:AC35"/>
    <mergeCell ref="A40:B40"/>
    <mergeCell ref="AJ40:AL40"/>
    <mergeCell ref="F40:H40"/>
    <mergeCell ref="I40:K40"/>
    <mergeCell ref="L40:N40"/>
    <mergeCell ref="O40:Q40"/>
    <mergeCell ref="R40:T40"/>
    <mergeCell ref="A33:H33"/>
    <mergeCell ref="O33:Q33"/>
    <mergeCell ref="I34:K34"/>
    <mergeCell ref="L34:N34"/>
    <mergeCell ref="O34:Q34"/>
    <mergeCell ref="I35:K35"/>
    <mergeCell ref="L35:N35"/>
    <mergeCell ref="O35:Q35"/>
    <mergeCell ref="A36:AL36"/>
    <mergeCell ref="I33:K33"/>
    <mergeCell ref="L33:N33"/>
    <mergeCell ref="A34:H34"/>
    <mergeCell ref="AG40:AI40"/>
    <mergeCell ref="A26:B26"/>
    <mergeCell ref="C26:E26"/>
    <mergeCell ref="F26:H26"/>
    <mergeCell ref="I26:K26"/>
    <mergeCell ref="L26:N26"/>
    <mergeCell ref="O26:Q26"/>
    <mergeCell ref="AJ28:AL28"/>
    <mergeCell ref="A35:H35"/>
    <mergeCell ref="AJ26:AL26"/>
    <mergeCell ref="C27:Q27"/>
    <mergeCell ref="R27:T27"/>
    <mergeCell ref="U27:AI27"/>
    <mergeCell ref="AJ27:AL27"/>
    <mergeCell ref="C28:N28"/>
    <mergeCell ref="O28:Q28"/>
    <mergeCell ref="R28:T28"/>
    <mergeCell ref="U28:AF28"/>
    <mergeCell ref="AG28:AI28"/>
    <mergeCell ref="R26:T26"/>
    <mergeCell ref="U26:W26"/>
    <mergeCell ref="X26:Z26"/>
    <mergeCell ref="AA26:AC26"/>
    <mergeCell ref="AD26:AF26"/>
    <mergeCell ref="AG26:AI26"/>
    <mergeCell ref="AJ21:AL21"/>
    <mergeCell ref="A25:B25"/>
    <mergeCell ref="C25:E25"/>
    <mergeCell ref="F25:H25"/>
    <mergeCell ref="I25:K25"/>
    <mergeCell ref="L25:N25"/>
    <mergeCell ref="O25:Q25"/>
    <mergeCell ref="R25:T25"/>
    <mergeCell ref="U25:W25"/>
    <mergeCell ref="X25:Z25"/>
    <mergeCell ref="C21:N21"/>
    <mergeCell ref="O21:Q21"/>
    <mergeCell ref="R21:T21"/>
    <mergeCell ref="U21:AF21"/>
    <mergeCell ref="AG21:AI21"/>
    <mergeCell ref="AA25:AC25"/>
    <mergeCell ref="AD25:AF25"/>
    <mergeCell ref="AG25:AI25"/>
    <mergeCell ref="AJ25:AL25"/>
    <mergeCell ref="AJ19:AL19"/>
    <mergeCell ref="C20:Q20"/>
    <mergeCell ref="R20:T20"/>
    <mergeCell ref="C15:Q15"/>
    <mergeCell ref="R15:T15"/>
    <mergeCell ref="AJ15:AL15"/>
    <mergeCell ref="U15:AI15"/>
    <mergeCell ref="U20:AI20"/>
    <mergeCell ref="AJ20:AL20"/>
    <mergeCell ref="R19:T19"/>
    <mergeCell ref="U19:W19"/>
    <mergeCell ref="X19:Z19"/>
    <mergeCell ref="AA19:AC19"/>
    <mergeCell ref="AD19:AF19"/>
    <mergeCell ref="AG19:AI19"/>
    <mergeCell ref="AA18:AC18"/>
    <mergeCell ref="AD18:AF18"/>
    <mergeCell ref="AG18:AI18"/>
    <mergeCell ref="AJ18:AL18"/>
    <mergeCell ref="R18:T18"/>
    <mergeCell ref="U18:W18"/>
    <mergeCell ref="X18:Z18"/>
    <mergeCell ref="A14:B14"/>
    <mergeCell ref="A13:B13"/>
    <mergeCell ref="U13:W13"/>
    <mergeCell ref="X13:Z13"/>
    <mergeCell ref="AA13:AC13"/>
    <mergeCell ref="AD13:AF13"/>
    <mergeCell ref="A19:B19"/>
    <mergeCell ref="C19:E19"/>
    <mergeCell ref="F19:H19"/>
    <mergeCell ref="I19:K19"/>
    <mergeCell ref="L19:N19"/>
    <mergeCell ref="O19:Q19"/>
    <mergeCell ref="A18:B18"/>
    <mergeCell ref="C18:E18"/>
    <mergeCell ref="F18:H18"/>
    <mergeCell ref="I18:K18"/>
    <mergeCell ref="L18:N18"/>
    <mergeCell ref="O18:Q18"/>
    <mergeCell ref="AJ14:AL14"/>
    <mergeCell ref="AI3:AJ3"/>
    <mergeCell ref="C14:E14"/>
    <mergeCell ref="F14:H14"/>
    <mergeCell ref="I14:K14"/>
    <mergeCell ref="L14:N14"/>
    <mergeCell ref="O14:Q14"/>
    <mergeCell ref="R14:T14"/>
    <mergeCell ref="U14:W14"/>
    <mergeCell ref="X14:Z14"/>
    <mergeCell ref="AA14:AC14"/>
    <mergeCell ref="X3:Z3"/>
    <mergeCell ref="AA3:AB3"/>
    <mergeCell ref="AC3:AD3"/>
    <mergeCell ref="AF3:AG3"/>
    <mergeCell ref="AD14:AF14"/>
    <mergeCell ref="AG14:AI14"/>
    <mergeCell ref="A5:J5"/>
    <mergeCell ref="K5:AL5"/>
    <mergeCell ref="A6:J6"/>
    <mergeCell ref="A2:AL2"/>
    <mergeCell ref="AG13:AI13"/>
    <mergeCell ref="AJ13:AL13"/>
    <mergeCell ref="C13:E13"/>
    <mergeCell ref="F13:H13"/>
    <mergeCell ref="I13:K13"/>
    <mergeCell ref="L13:N13"/>
    <mergeCell ref="O13:Q13"/>
    <mergeCell ref="R13:T13"/>
    <mergeCell ref="K10:M10"/>
    <mergeCell ref="N10:P10"/>
    <mergeCell ref="R10:T10"/>
    <mergeCell ref="A10:J10"/>
  </mergeCells>
  <phoneticPr fontId="1"/>
  <conditionalFormatting sqref="O21:Q21">
    <cfRule type="cellIs" dxfId="18" priority="19" operator="lessThan">
      <formula>0.7</formula>
    </cfRule>
  </conditionalFormatting>
  <conditionalFormatting sqref="R21:T21">
    <cfRule type="containsText" dxfId="17" priority="15" operator="containsText" text="OK">
      <formula>NOT(ISERROR(SEARCH("OK",R21)))</formula>
    </cfRule>
    <cfRule type="containsText" dxfId="16" priority="18" operator="containsText" text="NG">
      <formula>NOT(ISERROR(SEARCH("NG",R21)))</formula>
    </cfRule>
  </conditionalFormatting>
  <conditionalFormatting sqref="AG21:AI21">
    <cfRule type="cellIs" dxfId="15" priority="17" operator="lessThan">
      <formula>0.7</formula>
    </cfRule>
  </conditionalFormatting>
  <conditionalFormatting sqref="AJ21:AL21">
    <cfRule type="containsText" dxfId="14" priority="14" operator="containsText" text="OK">
      <formula>NOT(ISERROR(SEARCH("OK",AJ21)))</formula>
    </cfRule>
    <cfRule type="containsText" dxfId="13" priority="16" operator="containsText" text="NG">
      <formula>NOT(ISERROR(SEARCH("NG",AJ21)))</formula>
    </cfRule>
  </conditionalFormatting>
  <conditionalFormatting sqref="O28:Q28">
    <cfRule type="cellIs" dxfId="12" priority="13" operator="lessThan">
      <formula>0.65</formula>
    </cfRule>
  </conditionalFormatting>
  <conditionalFormatting sqref="R28:T28">
    <cfRule type="containsText" dxfId="11" priority="9" operator="containsText" text="OK">
      <formula>NOT(ISERROR(SEARCH("OK",R28)))</formula>
    </cfRule>
    <cfRule type="containsText" dxfId="10" priority="12" operator="containsText" text="NG">
      <formula>NOT(ISERROR(SEARCH("NG",R28)))</formula>
    </cfRule>
  </conditionalFormatting>
  <conditionalFormatting sqref="AG28:AI28">
    <cfRule type="cellIs" dxfId="9" priority="11" operator="lessThan">
      <formula>0.65</formula>
    </cfRule>
  </conditionalFormatting>
  <conditionalFormatting sqref="AJ28:AL28">
    <cfRule type="containsText" dxfId="8" priority="8" operator="containsText" text="OK">
      <formula>NOT(ISERROR(SEARCH("OK",AJ28)))</formula>
    </cfRule>
    <cfRule type="containsText" dxfId="7" priority="10" operator="containsText" text="NG">
      <formula>NOT(ISERROR(SEARCH("NG",AJ28)))</formula>
    </cfRule>
  </conditionalFormatting>
  <conditionalFormatting sqref="R34:AC34">
    <cfRule type="cellIs" dxfId="6" priority="7" operator="lessThan">
      <formula>0.15</formula>
    </cfRule>
  </conditionalFormatting>
  <conditionalFormatting sqref="R35:AC35">
    <cfRule type="containsText" dxfId="5" priority="5" operator="containsText" text="OK">
      <formula>NOT(ISERROR(SEARCH("OK",R35)))</formula>
    </cfRule>
    <cfRule type="cellIs" dxfId="4" priority="6" operator="equal">
      <formula>"NG"</formula>
    </cfRule>
  </conditionalFormatting>
  <conditionalFormatting sqref="S54:U54">
    <cfRule type="containsText" dxfId="3" priority="3" operator="containsText" text="NG">
      <formula>NOT(ISERROR(SEARCH("NG",S54)))</formula>
    </cfRule>
    <cfRule type="containsText" dxfId="2" priority="4" operator="containsText" text="OK">
      <formula>NOT(ISERROR(SEARCH("OK",S54)))</formula>
    </cfRule>
  </conditionalFormatting>
  <conditionalFormatting sqref="S55:U55">
    <cfRule type="containsText" dxfId="1" priority="1" operator="containsText" text="NG">
      <formula>NOT(ISERROR(SEARCH("NG",S55)))</formula>
    </cfRule>
    <cfRule type="containsText" dxfId="0" priority="2" operator="containsText" text="OK">
      <formula>NOT(ISERROR(SEARCH("OK",S55)))</formula>
    </cfRule>
  </conditionalFormatting>
  <dataValidations count="3">
    <dataValidation type="custom" allowBlank="1" showInputMessage="1" showErrorMessage="1" sqref="C19:AC19 AJ19:AL19 AD19:AF19 AG19:AI19" xr:uid="{4417F591-2780-437D-A0A6-AA934A24AEC5}">
      <formula1>C14&gt;=C19</formula1>
    </dataValidation>
    <dataValidation type="custom" allowBlank="1" showInputMessage="1" showErrorMessage="1" sqref="AA14:AI14" xr:uid="{720576AC-7CD2-4572-AF60-80E8CA189552}">
      <formula1>AA14&gt;=AA19</formula1>
    </dataValidation>
    <dataValidation type="custom" allowBlank="1" showInputMessage="1" showErrorMessage="1" sqref="C26:AL26" xr:uid="{83438FAD-7A49-4147-A484-D8B2A979A53F}">
      <formula1>C14&gt;=C26</formula1>
    </dataValidation>
  </dataValidations>
  <printOptions horizontalCentered="1"/>
  <pageMargins left="0.51181102362204722" right="0.51181102362204722" top="0.74803149606299213" bottom="0.74803149606299213" header="0.31496062992125984" footer="0.31496062992125984"/>
  <pageSetup paperSize="9" scale="89" orientation="portrait" horizontalDpi="4294967293"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0</xdr:col>
                    <xdr:colOff>127000</xdr:colOff>
                    <xdr:row>49</xdr:row>
                    <xdr:rowOff>25400</xdr:rowOff>
                  </from>
                  <to>
                    <xdr:col>1</xdr:col>
                    <xdr:colOff>152400</xdr:colOff>
                    <xdr:row>49</xdr:row>
                    <xdr:rowOff>228600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0</xdr:col>
                    <xdr:colOff>127000</xdr:colOff>
                    <xdr:row>50</xdr:row>
                    <xdr:rowOff>6350</xdr:rowOff>
                  </from>
                  <to>
                    <xdr:col>1</xdr:col>
                    <xdr:colOff>133350</xdr:colOff>
                    <xdr:row>50</xdr:row>
                    <xdr:rowOff>247650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10</xdr:col>
                    <xdr:colOff>82550</xdr:colOff>
                    <xdr:row>5</xdr:row>
                    <xdr:rowOff>12700</xdr:rowOff>
                  </from>
                  <to>
                    <xdr:col>11</xdr:col>
                    <xdr:colOff>101600</xdr:colOff>
                    <xdr:row>5</xdr:row>
                    <xdr:rowOff>228600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24</xdr:col>
                    <xdr:colOff>88900</xdr:colOff>
                    <xdr:row>5</xdr:row>
                    <xdr:rowOff>12700</xdr:rowOff>
                  </from>
                  <to>
                    <xdr:col>25</xdr:col>
                    <xdr:colOff>114300</xdr:colOff>
                    <xdr:row>5</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321DF-2BD8-46DF-80A6-8A5BC7E1D865}">
  <dimension ref="A1:A10"/>
  <sheetViews>
    <sheetView workbookViewId="0">
      <selection activeCell="A11" sqref="A11"/>
    </sheetView>
  </sheetViews>
  <sheetFormatPr defaultRowHeight="18" x14ac:dyDescent="0.55000000000000004"/>
  <cols>
    <col min="1" max="1" width="14.6640625" bestFit="1" customWidth="1"/>
  </cols>
  <sheetData>
    <row r="1" spans="1:1" x14ac:dyDescent="0.55000000000000004">
      <c r="A1" s="5" t="str">
        <f>算定表!K10&amp;算定表!N10&amp;算定表!Q10&amp;算定表!R10&amp;算定表!U10&amp;"１日"</f>
        <v>令和年月１日</v>
      </c>
    </row>
    <row r="2" spans="1:1" x14ac:dyDescent="0.55000000000000004">
      <c r="A2" t="e">
        <f>IF(算定表!R21="OK","OK",IF(算定表!AJ21="OK","OK",IF(算定表!R28="OK","OK",IF(算定表!AJ28="OK","OK",IF(算定表!R35="OK","OK","NG")))))</f>
        <v>#DIV/0!</v>
      </c>
    </row>
    <row r="3" spans="1:1" x14ac:dyDescent="0.55000000000000004">
      <c r="A3" s="9" t="e">
        <f>EDATE(計算用シート!A1,-15)</f>
        <v>#VALUE!</v>
      </c>
    </row>
    <row r="4" spans="1:1" x14ac:dyDescent="0.55000000000000004">
      <c r="A4" t="e">
        <f>TEXT(EDATE(A1,-15),"ggge")&amp;"年"</f>
        <v>#VALUE!</v>
      </c>
    </row>
    <row r="5" spans="1:1" x14ac:dyDescent="0.55000000000000004">
      <c r="A5" t="b">
        <v>0</v>
      </c>
    </row>
    <row r="6" spans="1:1" x14ac:dyDescent="0.55000000000000004">
      <c r="A6" t="b">
        <v>0</v>
      </c>
    </row>
    <row r="7" spans="1:1" x14ac:dyDescent="0.55000000000000004">
      <c r="A7" t="str">
        <f>IF(A5=FALSE,"OK",IF(A6=FALSE,"OK","NG"))</f>
        <v>OK</v>
      </c>
    </row>
    <row r="8" spans="1:1" x14ac:dyDescent="0.55000000000000004">
      <c r="A8" t="str">
        <f>IF(A5=FALSE,"NG",IF(算定表!R46&gt;=算定表!AA46,"OK","NG"))</f>
        <v>NG</v>
      </c>
    </row>
    <row r="9" spans="1:1" x14ac:dyDescent="0.55000000000000004">
      <c r="A9" t="str">
        <f>IF(A6=FALSE,"NG",IF(算定表!R46&gt;=算定表!AG46,"OK","NG"))</f>
        <v>NG</v>
      </c>
    </row>
    <row r="10" spans="1:1" x14ac:dyDescent="0.55000000000000004">
      <c r="A10" t="str">
        <f>IF(A8="OK","OK",IF(A9="OK","OK","NG"))</f>
        <v>NG</v>
      </c>
    </row>
  </sheetData>
  <phoneticPr fontId="1"/>
  <dataValidations count="1">
    <dataValidation type="custom" allowBlank="1" showInputMessage="1" showErrorMessage="1" sqref="A7" xr:uid="{17F23EBB-9FF2-49D6-8A43-C2BE4BB31F6B}">
      <formula1>A7="NG"</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算定表</vt:lpstr>
      <vt:lpstr>計算用シート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kubota</dc:creator>
  <cp:lastModifiedBy>kubota</cp:lastModifiedBy>
  <dcterms:created xsi:type="dcterms:W3CDTF">2023-03-20T02:15:39Z</dcterms:created>
  <dcterms:modified xsi:type="dcterms:W3CDTF">2023-03-22T03:42:27Z</dcterms:modified>
</cp:coreProperties>
</file>